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ẤP XÃ\CÔNG CHỨC, VIÊN CHƯC\TINH GIẢN THEO NĐ 154\HỒ SƠ NĐ 154\NĂM 2026\NĐ 154 CC,VC\"/>
    </mc:Choice>
  </mc:AlternateContent>
  <xr:revisionPtr revIDLastSave="0" documentId="13_ncr:1_{AD65030B-2F2C-4DB7-843D-6D07EAFA1A29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SGV" sheetId="29" state="veryHidden" r:id="rId1"/>
    <sheet name="1a" sheetId="15" r:id="rId2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10" i="15" l="1"/>
  <c r="X10" i="15"/>
  <c r="V10" i="15"/>
  <c r="G11" i="15"/>
  <c r="I11" i="15"/>
  <c r="J11" i="15"/>
  <c r="L11" i="15"/>
  <c r="K10" i="15"/>
  <c r="K11" i="15" s="1"/>
  <c r="H10" i="15" l="1"/>
  <c r="H11" i="15" l="1"/>
  <c r="F10" i="15"/>
  <c r="M10" i="15" l="1"/>
  <c r="F11" i="15"/>
  <c r="Y11" i="15" l="1"/>
  <c r="M11" i="15"/>
  <c r="V11" i="15" l="1"/>
  <c r="X11" i="15"/>
  <c r="W10" i="15"/>
  <c r="W11" i="15" s="1"/>
  <c r="U10" i="15" l="1"/>
  <c r="U11" i="15" s="1"/>
</calcChain>
</file>

<file path=xl/sharedStrings.xml><?xml version="1.0" encoding="utf-8"?>
<sst xmlns="http://schemas.openxmlformats.org/spreadsheetml/2006/main" count="66" uniqueCount="66">
  <si>
    <t>CỘNG HÒA XÃ HỘI CHỦ NGHĨA VIỆT NAM</t>
  </si>
  <si>
    <t>Độc lập - Tự do - Hạnh phúc</t>
  </si>
  <si>
    <t>TT</t>
  </si>
  <si>
    <t>Họ và tên</t>
  </si>
  <si>
    <t>Ngày tháng năm sinh</t>
  </si>
  <si>
    <t>Tuổi khi giải quyết tinh giản biên chế</t>
  </si>
  <si>
    <t>Thời điểm tinh giản biên chế</t>
  </si>
  <si>
    <t>A</t>
  </si>
  <si>
    <t>Trình độ đào tạo</t>
  </si>
  <si>
    <t>Chức danh chuyên môn đang đảm nhiệm</t>
  </si>
  <si>
    <t>Kinh phí để thực hiện tinh giản biên chế (1000 đồng)</t>
  </si>
  <si>
    <t>Lý do tinh giản</t>
  </si>
  <si>
    <t>Tổng số</t>
  </si>
  <si>
    <t>Tổng cộng</t>
  </si>
  <si>
    <t>Trợ cấp tính cho thời gian nghỉ hưu trước tuổi</t>
  </si>
  <si>
    <t>Trợ cấp do có đủ 20 năm đóng BHXH</t>
  </si>
  <si>
    <t>Trợ cấp do có trên 20 năm đóng BHXH</t>
  </si>
  <si>
    <t>PHỤ LỤC 1</t>
  </si>
  <si>
    <t>Số năm làm công việc nặng nhọc, độc hại hoặc có phụ cấp khu vực hệ số 0,7 trở lên</t>
  </si>
  <si>
    <t>TỔNG CỘNG</t>
  </si>
  <si>
    <t>Biểu số 1a</t>
  </si>
  <si>
    <t>Thời điểm nghỉ hưu đúng tuổi theo Nghị định số 135/2020/NĐ-CP</t>
  </si>
  <si>
    <t>Trợ cấp do có từ đủ 20 năm công tác đóng BHXH bắt buộc</t>
  </si>
  <si>
    <t>Hệ số lương, các khoản phụ cấp lương hiện hưởng</t>
  </si>
  <si>
    <t xml:space="preserve">Hệ số lương theo ngạch, bậc, cấp bậc hàm, chức vụ, chức danh, chức danh nghề nghiệp hoặc mức lương theo thỏa thuận ghi trong hợp đồng lao động </t>
  </si>
  <si>
    <t>Các khoản phụ cấp</t>
  </si>
  <si>
    <t>Cộng các khoản phụ cấp</t>
  </si>
  <si>
    <t>Phụ cấp chức vụ lãnh đạo</t>
  </si>
  <si>
    <t>Phụ cấp thâm niên vượt khung</t>
  </si>
  <si>
    <t>Phụ cấp thâm niên nghề</t>
  </si>
  <si>
    <t>6=7+8+9+10</t>
  </si>
  <si>
    <t>4=5+6</t>
  </si>
  <si>
    <t>11=4*MLCS</t>
  </si>
  <si>
    <t>Tổng</t>
  </si>
  <si>
    <t>21=22+23</t>
  </si>
  <si>
    <t>19=20+21( hoặc 19 =20+24)</t>
  </si>
  <si>
    <t>Tiền lương tháng hiện hưởng để tính trợ cấp (1000 đồng)</t>
  </si>
  <si>
    <t>Đơn vị công tác</t>
  </si>
  <si>
    <t>Số năm nghỉ hưu trước tuổi so với tuổi nghỉ hưu theo Nghị định số 135/2020/NĐ-CP (nếu có tháng lẻ thì thực hiện theo khoản 7 Điều 5 Nghị định số 154/2025/NĐ-CP)</t>
  </si>
  <si>
    <t>Hệ số chênh lệch bảo lưu lương</t>
  </si>
  <si>
    <t>Số năm đóng BHXH bắt buộc theo sổ BHXH</t>
  </si>
  <si>
    <t>Tổng số năm đóng BHXH bắt buộc tính hưởng chính sách</t>
  </si>
  <si>
    <t>Số tháng nghỉ sớm so với thời điểm nghỉ hưu theo quy định</t>
  </si>
  <si>
    <t>Trợ cấp do có từ đủ 15 năm đến dưới 20 năm công tác đóng BHXH bắt buộc</t>
  </si>
  <si>
    <t>Nguyễn Thị Xuân</t>
  </si>
  <si>
    <t>ĐHSPTH</t>
  </si>
  <si>
    <t>GVTH hạng II</t>
  </si>
  <si>
    <t>Phan Thanh Tuấn</t>
  </si>
  <si>
    <t>27 tháng</t>
  </si>
  <si>
    <t>Nghỉ theo điểm g khoản 1 Điều 2 Nghị định số 154/2025/NĐ-CP (Năm học 2025 - 2026  hoàn thành nhiệm vụ, cá nhân tự nguyện xin nghỉ và được cơ quan có thẩm quyền đồng ý)</t>
  </si>
  <si>
    <t>Trường Tiểu học Sơn Tiến</t>
  </si>
  <si>
    <t>55 năm 5 tháng</t>
  </si>
  <si>
    <t>02 năm 3 tháng</t>
  </si>
  <si>
    <t>34 năm 0 tháng</t>
  </si>
  <si>
    <t>ỦY BAN NHÂN DÂN</t>
  </si>
  <si>
    <t>XÃ SƠN TIẾN</t>
  </si>
  <si>
    <r>
      <t xml:space="preserve">DANH SÁCH ĐỀ NGHỊ HỖ TRỢ KINH PHÍ CHI TRẢ CHO NHỮNG NGƯỜI NGHỈ HƯU TRƯỚC TUỔI QUÝ 4 NĂM 2026
</t>
    </r>
    <r>
      <rPr>
        <i/>
        <sz val="13"/>
        <color indexed="8"/>
        <rFont val="Times New Roman"/>
        <family val="1"/>
      </rPr>
      <t>(Kèm theo Tờ trình số            /TTr-UBND ngày     /8/2026 của UBND xã)</t>
    </r>
  </si>
  <si>
    <t>Sơn Tiến, ngày      tháng 8 năm 2026</t>
  </si>
  <si>
    <t>TM. ỦY BAN NHÂN DÂN</t>
  </si>
  <si>
    <t xml:space="preserve">CHỦ TỊCH </t>
  </si>
  <si>
    <t>PHÒNG VĂN HÓA - XÃ HỘI</t>
  </si>
  <si>
    <t>NGƯỜI LẬP BIỂU</t>
  </si>
  <si>
    <t>TRƯỞNG PHÒNG</t>
  </si>
  <si>
    <t>Tống Thị Lệ Hằng</t>
  </si>
  <si>
    <t>Phan Tiến Hùng</t>
  </si>
  <si>
    <t>Danh sách này có: 01 người./.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</si>
</sst>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\ _₫_-;\-* #,##0.00\ _₫_-;_-* &quot;-&quot;??\ _₫_-;_-@_-"/>
    <numFmt numFmtId="166" formatCode="0.000"/>
    <numFmt numFmtId="167" formatCode="#,##0.000"/>
  </numFmts>
  <fonts count="26" x14ac:knownFonts="1">
    <font>
      <sz val="12"/>
      <name val="Times New Roman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indexed="8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9"/>
      <name val="Times New Roman"/>
      <family val="1"/>
    </font>
    <font>
      <i/>
      <sz val="14"/>
      <name val="Times New Roman"/>
      <family val="1"/>
    </font>
    <font>
      <b/>
      <sz val="14"/>
      <color indexed="8"/>
      <name val="Times New Roman"/>
      <family val="1"/>
    </font>
    <font>
      <sz val="12"/>
      <name val="Times New Roman"/>
      <family val="1"/>
    </font>
    <font>
      <b/>
      <sz val="8"/>
      <name val="Times New Roman"/>
      <family val="1"/>
    </font>
    <font>
      <b/>
      <sz val="13"/>
      <name val="Times New Roman"/>
      <family val="1"/>
    </font>
    <font>
      <b/>
      <sz val="9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b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i/>
      <sz val="13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sz val="8"/>
      <color theme="1"/>
      <name val="Times"/>
      <family val="1"/>
      <charset val="163"/>
    </font>
    <font>
      <i/>
      <sz val="8"/>
      <color rgb="FF000000"/>
      <name val="Times New Roman"/>
      <family val="1"/>
    </font>
    <font>
      <i/>
      <sz val="8"/>
      <name val="Times New Roman"/>
      <family val="1"/>
    </font>
    <font>
      <i/>
      <sz val="13"/>
      <color indexed="8"/>
      <name val="Times New Roman"/>
      <family val="1"/>
    </font>
    <font>
      <sz val="8"/>
      <name val="Times New Roman"/>
      <family val="1"/>
    </font>
    <font>
      <b/>
      <i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5" fontId="9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2" fontId="10" fillId="2" borderId="1" xfId="1" applyNumberFormat="1" applyFont="1" applyFill="1" applyBorder="1" applyAlignment="1">
      <alignment horizontal="center" vertical="center" wrapText="1"/>
    </xf>
    <xf numFmtId="165" fontId="10" fillId="2" borderId="1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4" fillId="0" borderId="0" xfId="0" applyFont="1"/>
    <xf numFmtId="0" fontId="13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166" fontId="18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4" fontId="19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/>
    <xf numFmtId="4" fontId="12" fillId="0" borderId="0" xfId="0" applyNumberFormat="1" applyFont="1"/>
    <xf numFmtId="167" fontId="6" fillId="0" borderId="1" xfId="0" applyNumberFormat="1" applyFont="1" applyBorder="1" applyAlignment="1">
      <alignment horizontal="center" vertical="center" wrapText="1"/>
    </xf>
    <xf numFmtId="167" fontId="19" fillId="0" borderId="1" xfId="0" applyNumberFormat="1" applyFont="1" applyBorder="1" applyAlignment="1">
      <alignment horizontal="center" vertical="center" wrapText="1"/>
    </xf>
    <xf numFmtId="167" fontId="18" fillId="0" borderId="1" xfId="0" applyNumberFormat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0" xfId="0" applyFont="1"/>
    <xf numFmtId="0" fontId="17" fillId="0" borderId="1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2" fontId="12" fillId="2" borderId="1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textRotation="90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25" fillId="0" borderId="0" xfId="0" applyFont="1" applyAlignment="1">
      <alignment vertical="center"/>
    </xf>
  </cellXfs>
  <cellStyles count="4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165232</xdr:colOff>
      <xdr:row>2</xdr:row>
      <xdr:rowOff>9879</xdr:rowOff>
    </xdr:from>
    <xdr:to>
      <xdr:col>3</xdr:col>
      <xdr:colOff>103909</xdr:colOff>
      <xdr:row>2</xdr:row>
      <xdr:rowOff>9879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1386164" y="512106"/>
          <a:ext cx="518836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226002</xdr:colOff>
      <xdr:row>2</xdr:row>
      <xdr:rowOff>19049</xdr:rowOff>
    </xdr:from>
    <xdr:to>
      <xdr:col>20</xdr:col>
      <xdr:colOff>796637</xdr:colOff>
      <xdr:row>2</xdr:row>
      <xdr:rowOff>19049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8443479" y="521276"/>
          <a:ext cx="211195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22"/>
  <sheetViews>
    <sheetView tabSelected="1" zoomScale="88" zoomScaleNormal="88" workbookViewId="0">
      <selection activeCell="Y11" sqref="Y11"/>
    </sheetView>
  </sheetViews>
  <sheetFormatPr defaultRowHeight="15.6" x14ac:dyDescent="0.3"/>
  <cols>
    <col min="1" max="1" width="3.09765625" style="1" customWidth="1"/>
    <col min="2" max="2" width="12.8984375" style="1" customWidth="1"/>
    <col min="3" max="3" width="7.59765625" style="1" customWidth="1"/>
    <col min="4" max="4" width="7" style="1" customWidth="1"/>
    <col min="5" max="5" width="6.296875" style="1" customWidth="1"/>
    <col min="6" max="6" width="6.09765625" style="1" customWidth="1"/>
    <col min="7" max="7" width="5.59765625" style="1" customWidth="1"/>
    <col min="8" max="8" width="6.09765625" style="1" customWidth="1"/>
    <col min="9" max="9" width="5.09765625" style="1" customWidth="1"/>
    <col min="10" max="11" width="5" style="1" customWidth="1"/>
    <col min="12" max="12" width="4.5" style="1" customWidth="1"/>
    <col min="13" max="13" width="8.296875" style="1" customWidth="1"/>
    <col min="14" max="14" width="6.19921875" style="1" customWidth="1"/>
    <col min="15" max="15" width="5.3984375" style="1" customWidth="1"/>
    <col min="16" max="16" width="7.796875" style="1" customWidth="1"/>
    <col min="17" max="17" width="5.59765625" style="1" customWidth="1"/>
    <col min="18" max="18" width="8.09765625" style="1" customWidth="1"/>
    <col min="19" max="19" width="5.59765625" style="1" customWidth="1"/>
    <col min="20" max="20" width="6.59765625" style="1" customWidth="1"/>
    <col min="21" max="21" width="11.09765625" style="1" customWidth="1"/>
    <col min="22" max="22" width="9.69921875" style="1" customWidth="1"/>
    <col min="23" max="23" width="10.296875" style="1" customWidth="1"/>
    <col min="24" max="25" width="9.19921875" style="1" customWidth="1"/>
    <col min="26" max="26" width="7.09765625" style="1" customWidth="1"/>
    <col min="27" max="27" width="14.69921875" style="1" customWidth="1"/>
    <col min="28" max="28" width="6.3984375" customWidth="1"/>
  </cols>
  <sheetData>
    <row r="1" spans="1:28" s="5" customFormat="1" ht="19.8" customHeight="1" x14ac:dyDescent="0.3">
      <c r="A1" s="46" t="s">
        <v>54</v>
      </c>
      <c r="B1" s="46"/>
      <c r="C1" s="46"/>
      <c r="D1" s="46"/>
      <c r="E1" s="46"/>
      <c r="F1" s="46"/>
      <c r="G1" s="44" t="s">
        <v>0</v>
      </c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</row>
    <row r="2" spans="1:28" s="5" customFormat="1" ht="19.8" customHeight="1" x14ac:dyDescent="0.3">
      <c r="A2" s="46" t="s">
        <v>55</v>
      </c>
      <c r="B2" s="46"/>
      <c r="C2" s="46"/>
      <c r="D2" s="46"/>
      <c r="E2" s="46"/>
      <c r="F2" s="46"/>
      <c r="G2" s="55" t="s">
        <v>1</v>
      </c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</row>
    <row r="3" spans="1:28" s="2" customFormat="1" ht="25.8" customHeight="1" x14ac:dyDescent="0.3">
      <c r="A3" s="45" t="s">
        <v>17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</row>
    <row r="4" spans="1:28" s="2" customFormat="1" ht="48" customHeight="1" x14ac:dyDescent="0.3">
      <c r="A4" s="56" t="s">
        <v>56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</row>
    <row r="5" spans="1:28" s="2" customFormat="1" ht="18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8"/>
      <c r="M5" s="8"/>
      <c r="N5" s="8"/>
      <c r="O5" s="8"/>
      <c r="P5" s="8"/>
      <c r="Q5" s="8"/>
      <c r="R5" s="8"/>
      <c r="S5" s="8"/>
      <c r="T5" s="8"/>
      <c r="U5" s="11"/>
      <c r="V5" s="11"/>
      <c r="W5" s="11"/>
      <c r="X5" s="11"/>
      <c r="Y5" s="11"/>
      <c r="Z5" s="43" t="s">
        <v>20</v>
      </c>
      <c r="AA5" s="43"/>
      <c r="AB5" s="43"/>
    </row>
    <row r="6" spans="1:28" s="9" customFormat="1" ht="48.75" customHeight="1" x14ac:dyDescent="0.25">
      <c r="A6" s="31" t="s">
        <v>2</v>
      </c>
      <c r="B6" s="31" t="s">
        <v>3</v>
      </c>
      <c r="C6" s="31" t="s">
        <v>4</v>
      </c>
      <c r="D6" s="31" t="s">
        <v>8</v>
      </c>
      <c r="E6" s="31" t="s">
        <v>9</v>
      </c>
      <c r="F6" s="50" t="s">
        <v>23</v>
      </c>
      <c r="G6" s="50"/>
      <c r="H6" s="50"/>
      <c r="I6" s="50"/>
      <c r="J6" s="50"/>
      <c r="K6" s="50"/>
      <c r="L6" s="50"/>
      <c r="M6" s="30" t="s">
        <v>36</v>
      </c>
      <c r="N6" s="30" t="s">
        <v>40</v>
      </c>
      <c r="O6" s="30"/>
      <c r="P6" s="30" t="s">
        <v>6</v>
      </c>
      <c r="Q6" s="30" t="s">
        <v>5</v>
      </c>
      <c r="R6" s="32" t="s">
        <v>21</v>
      </c>
      <c r="S6" s="32" t="s">
        <v>42</v>
      </c>
      <c r="T6" s="32" t="s">
        <v>38</v>
      </c>
      <c r="U6" s="37" t="s">
        <v>10</v>
      </c>
      <c r="V6" s="38"/>
      <c r="W6" s="38"/>
      <c r="X6" s="38"/>
      <c r="Y6" s="38"/>
      <c r="Z6" s="39"/>
      <c r="AA6" s="31" t="s">
        <v>11</v>
      </c>
      <c r="AB6" s="47" t="s">
        <v>37</v>
      </c>
    </row>
    <row r="7" spans="1:28" s="9" customFormat="1" ht="38.25" customHeight="1" x14ac:dyDescent="0.25">
      <c r="A7" s="31"/>
      <c r="B7" s="31"/>
      <c r="C7" s="31"/>
      <c r="D7" s="31"/>
      <c r="E7" s="31"/>
      <c r="F7" s="51" t="s">
        <v>12</v>
      </c>
      <c r="G7" s="52" t="s">
        <v>24</v>
      </c>
      <c r="H7" s="53" t="s">
        <v>25</v>
      </c>
      <c r="I7" s="54"/>
      <c r="J7" s="54"/>
      <c r="K7" s="54"/>
      <c r="L7" s="54"/>
      <c r="M7" s="30"/>
      <c r="N7" s="47" t="s">
        <v>41</v>
      </c>
      <c r="O7" s="47" t="s">
        <v>18</v>
      </c>
      <c r="P7" s="30"/>
      <c r="Q7" s="30"/>
      <c r="R7" s="33"/>
      <c r="S7" s="33"/>
      <c r="T7" s="33"/>
      <c r="U7" s="35" t="s">
        <v>13</v>
      </c>
      <c r="V7" s="35" t="s">
        <v>14</v>
      </c>
      <c r="W7" s="40" t="s">
        <v>22</v>
      </c>
      <c r="X7" s="41"/>
      <c r="Y7" s="42"/>
      <c r="Z7" s="35" t="s">
        <v>43</v>
      </c>
      <c r="AA7" s="31"/>
      <c r="AB7" s="48"/>
    </row>
    <row r="8" spans="1:28" s="9" customFormat="1" ht="168.75" customHeight="1" x14ac:dyDescent="0.25">
      <c r="A8" s="31"/>
      <c r="B8" s="31"/>
      <c r="C8" s="31"/>
      <c r="D8" s="31"/>
      <c r="E8" s="31"/>
      <c r="F8" s="51"/>
      <c r="G8" s="52"/>
      <c r="H8" s="6" t="s">
        <v>26</v>
      </c>
      <c r="I8" s="6" t="s">
        <v>27</v>
      </c>
      <c r="J8" s="6" t="s">
        <v>28</v>
      </c>
      <c r="K8" s="6" t="s">
        <v>29</v>
      </c>
      <c r="L8" s="7" t="s">
        <v>39</v>
      </c>
      <c r="M8" s="30"/>
      <c r="N8" s="49"/>
      <c r="O8" s="49"/>
      <c r="P8" s="30"/>
      <c r="Q8" s="30"/>
      <c r="R8" s="34"/>
      <c r="S8" s="34"/>
      <c r="T8" s="34"/>
      <c r="U8" s="36"/>
      <c r="V8" s="36"/>
      <c r="W8" s="10" t="s">
        <v>33</v>
      </c>
      <c r="X8" s="10" t="s">
        <v>15</v>
      </c>
      <c r="Y8" s="10" t="s">
        <v>16</v>
      </c>
      <c r="Z8" s="36"/>
      <c r="AA8" s="31"/>
      <c r="AB8" s="49"/>
    </row>
    <row r="9" spans="1:28" s="28" customFormat="1" ht="26.4" customHeight="1" x14ac:dyDescent="0.2">
      <c r="A9" s="26"/>
      <c r="B9" s="26" t="s">
        <v>7</v>
      </c>
      <c r="C9" s="26">
        <v>1</v>
      </c>
      <c r="D9" s="26">
        <v>2</v>
      </c>
      <c r="E9" s="26">
        <v>3</v>
      </c>
      <c r="F9" s="26" t="s">
        <v>31</v>
      </c>
      <c r="G9" s="26">
        <v>5</v>
      </c>
      <c r="H9" s="26" t="s">
        <v>30</v>
      </c>
      <c r="I9" s="26">
        <v>7</v>
      </c>
      <c r="J9" s="26">
        <v>8</v>
      </c>
      <c r="K9" s="26">
        <v>9</v>
      </c>
      <c r="L9" s="27">
        <v>10</v>
      </c>
      <c r="M9" s="27" t="s">
        <v>32</v>
      </c>
      <c r="N9" s="27">
        <v>12</v>
      </c>
      <c r="O9" s="27">
        <v>13</v>
      </c>
      <c r="P9" s="27">
        <v>14</v>
      </c>
      <c r="Q9" s="27">
        <v>15</v>
      </c>
      <c r="R9" s="27">
        <v>16</v>
      </c>
      <c r="S9" s="27">
        <v>17</v>
      </c>
      <c r="T9" s="27">
        <v>18</v>
      </c>
      <c r="U9" s="26" t="s">
        <v>35</v>
      </c>
      <c r="V9" s="26">
        <v>20</v>
      </c>
      <c r="W9" s="26" t="s">
        <v>34</v>
      </c>
      <c r="X9" s="26">
        <v>22</v>
      </c>
      <c r="Y9" s="26">
        <v>23</v>
      </c>
      <c r="Z9" s="26">
        <v>24</v>
      </c>
      <c r="AA9" s="26">
        <v>25</v>
      </c>
      <c r="AB9" s="26">
        <v>26</v>
      </c>
    </row>
    <row r="10" spans="1:28" s="18" customFormat="1" ht="99.75" customHeight="1" x14ac:dyDescent="0.25">
      <c r="A10" s="13">
        <v>1</v>
      </c>
      <c r="B10" s="14" t="s">
        <v>44</v>
      </c>
      <c r="C10" s="15">
        <v>26035</v>
      </c>
      <c r="D10" s="13" t="s">
        <v>45</v>
      </c>
      <c r="E10" s="13" t="s">
        <v>46</v>
      </c>
      <c r="F10" s="16">
        <f>G10+H10</f>
        <v>7.1288</v>
      </c>
      <c r="G10" s="13">
        <v>5.36</v>
      </c>
      <c r="H10" s="16">
        <f>SUM(I10:L10)</f>
        <v>1.7688000000000001</v>
      </c>
      <c r="I10" s="13">
        <v>0</v>
      </c>
      <c r="J10" s="13">
        <v>0</v>
      </c>
      <c r="K10" s="16">
        <f>(G10+I10+J10)*33%</f>
        <v>1.7688000000000001</v>
      </c>
      <c r="L10" s="12"/>
      <c r="M10" s="22">
        <f>F10*2530</f>
        <v>18035.864000000001</v>
      </c>
      <c r="N10" s="12" t="s">
        <v>53</v>
      </c>
      <c r="O10" s="12">
        <v>0</v>
      </c>
      <c r="P10" s="17">
        <v>46296</v>
      </c>
      <c r="Q10" s="12" t="s">
        <v>51</v>
      </c>
      <c r="R10" s="17">
        <v>47119</v>
      </c>
      <c r="S10" s="12" t="s">
        <v>48</v>
      </c>
      <c r="T10" s="12" t="s">
        <v>52</v>
      </c>
      <c r="U10" s="24">
        <f>V10+W10</f>
        <v>441878.66800000006</v>
      </c>
      <c r="V10" s="24">
        <f>M10*5*2.5</f>
        <v>225448.30000000002</v>
      </c>
      <c r="W10" s="24">
        <f>X10+Y10</f>
        <v>216430.36800000002</v>
      </c>
      <c r="X10" s="24">
        <f>M10*5</f>
        <v>90179.32</v>
      </c>
      <c r="Y10" s="24">
        <f>M10*0.5*14</f>
        <v>126251.04800000001</v>
      </c>
      <c r="Z10" s="13"/>
      <c r="AA10" s="25" t="s">
        <v>49</v>
      </c>
      <c r="AB10" s="12" t="s">
        <v>50</v>
      </c>
    </row>
    <row r="11" spans="1:28" s="21" customFormat="1" ht="28.5" customHeight="1" x14ac:dyDescent="0.2">
      <c r="A11" s="19"/>
      <c r="B11" s="19" t="s">
        <v>19</v>
      </c>
      <c r="C11" s="19"/>
      <c r="D11" s="19"/>
      <c r="E11" s="19"/>
      <c r="F11" s="19">
        <f>F10</f>
        <v>7.1288</v>
      </c>
      <c r="G11" s="19">
        <f t="shared" ref="G11:Y11" si="0">G10</f>
        <v>5.36</v>
      </c>
      <c r="H11" s="19">
        <f t="shared" si="0"/>
        <v>1.7688000000000001</v>
      </c>
      <c r="I11" s="19">
        <f t="shared" si="0"/>
        <v>0</v>
      </c>
      <c r="J11" s="19">
        <f t="shared" si="0"/>
        <v>0</v>
      </c>
      <c r="K11" s="19">
        <f t="shared" si="0"/>
        <v>1.7688000000000001</v>
      </c>
      <c r="L11" s="19">
        <f t="shared" si="0"/>
        <v>0</v>
      </c>
      <c r="M11" s="19">
        <f t="shared" si="0"/>
        <v>18035.864000000001</v>
      </c>
      <c r="N11" s="19"/>
      <c r="O11" s="19"/>
      <c r="P11" s="19"/>
      <c r="Q11" s="19"/>
      <c r="R11" s="19"/>
      <c r="S11" s="19"/>
      <c r="T11" s="19"/>
      <c r="U11" s="23">
        <f t="shared" si="0"/>
        <v>441878.66800000006</v>
      </c>
      <c r="V11" s="23">
        <f t="shared" si="0"/>
        <v>225448.30000000002</v>
      </c>
      <c r="W11" s="23">
        <f t="shared" si="0"/>
        <v>216430.36800000002</v>
      </c>
      <c r="X11" s="23">
        <f t="shared" si="0"/>
        <v>90179.32</v>
      </c>
      <c r="Y11" s="23">
        <f t="shared" si="0"/>
        <v>126251.04800000001</v>
      </c>
      <c r="Z11" s="19"/>
      <c r="AA11" s="19"/>
      <c r="AB11" s="20"/>
    </row>
    <row r="12" spans="1:28" s="4" customFormat="1" ht="27.75" customHeight="1" x14ac:dyDescent="0.3">
      <c r="B12" s="4" t="s">
        <v>65</v>
      </c>
      <c r="V12" s="29"/>
      <c r="W12" s="29"/>
      <c r="X12" s="29"/>
      <c r="Y12" s="29"/>
      <c r="Z12" s="29"/>
      <c r="AA12" s="29"/>
    </row>
    <row r="13" spans="1:28" s="60" customFormat="1" ht="21" customHeight="1" x14ac:dyDescent="0.3">
      <c r="T13" s="57" t="s">
        <v>57</v>
      </c>
      <c r="U13" s="57"/>
      <c r="V13" s="57"/>
      <c r="W13" s="57"/>
      <c r="X13" s="57"/>
      <c r="Y13" s="57"/>
      <c r="Z13" s="57"/>
      <c r="AA13" s="57"/>
      <c r="AB13" s="57"/>
    </row>
    <row r="14" spans="1:28" s="58" customFormat="1" ht="18" customHeight="1" x14ac:dyDescent="0.3">
      <c r="A14" s="59" t="s">
        <v>60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 t="s">
        <v>58</v>
      </c>
      <c r="U14" s="59"/>
      <c r="V14" s="59"/>
      <c r="W14" s="59"/>
      <c r="X14" s="59"/>
      <c r="Y14" s="59"/>
      <c r="Z14" s="59"/>
      <c r="AA14" s="59"/>
      <c r="AB14" s="59"/>
    </row>
    <row r="15" spans="1:28" s="58" customFormat="1" ht="18" customHeight="1" x14ac:dyDescent="0.3">
      <c r="A15" s="59" t="s">
        <v>61</v>
      </c>
      <c r="B15" s="59"/>
      <c r="C15" s="59"/>
      <c r="D15" s="59"/>
      <c r="E15" s="59"/>
      <c r="F15" s="59"/>
      <c r="G15" s="59"/>
      <c r="H15" s="59" t="s">
        <v>62</v>
      </c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 t="s">
        <v>59</v>
      </c>
      <c r="U15" s="59"/>
      <c r="V15" s="59"/>
      <c r="W15" s="59"/>
      <c r="X15" s="59"/>
      <c r="Y15" s="59"/>
      <c r="Z15" s="59"/>
      <c r="AA15" s="59"/>
      <c r="AB15" s="59"/>
    </row>
    <row r="16" spans="1:28" s="58" customFormat="1" ht="18" customHeight="1" x14ac:dyDescent="0.3"/>
    <row r="17" spans="1:28" s="58" customFormat="1" ht="18" customHeight="1" x14ac:dyDescent="0.3"/>
    <row r="18" spans="1:28" s="58" customFormat="1" ht="18" customHeight="1" x14ac:dyDescent="0.3"/>
    <row r="19" spans="1:28" s="58" customFormat="1" ht="18" customHeight="1" x14ac:dyDescent="0.3"/>
    <row r="20" spans="1:28" s="58" customFormat="1" ht="18" customHeight="1" x14ac:dyDescent="0.3"/>
    <row r="21" spans="1:28" s="58" customFormat="1" ht="18" customHeight="1" x14ac:dyDescent="0.3"/>
    <row r="22" spans="1:28" s="58" customFormat="1" ht="18" customHeight="1" x14ac:dyDescent="0.3">
      <c r="A22" s="59" t="s">
        <v>47</v>
      </c>
      <c r="B22" s="59"/>
      <c r="C22" s="59"/>
      <c r="D22" s="59"/>
      <c r="E22" s="59"/>
      <c r="F22" s="59"/>
      <c r="G22" s="59"/>
      <c r="H22" s="59" t="s">
        <v>63</v>
      </c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 t="s">
        <v>64</v>
      </c>
      <c r="U22" s="59"/>
      <c r="V22" s="59"/>
      <c r="W22" s="59"/>
      <c r="X22" s="59"/>
      <c r="Y22" s="59"/>
      <c r="Z22" s="59"/>
      <c r="AA22" s="59"/>
      <c r="AB22" s="59"/>
    </row>
  </sheetData>
  <mergeCells count="42">
    <mergeCell ref="T13:AB13"/>
    <mergeCell ref="T14:AB14"/>
    <mergeCell ref="T22:AB22"/>
    <mergeCell ref="T15:AB15"/>
    <mergeCell ref="A14:S14"/>
    <mergeCell ref="A15:G15"/>
    <mergeCell ref="A22:G22"/>
    <mergeCell ref="H15:S15"/>
    <mergeCell ref="H22:S22"/>
    <mergeCell ref="AB6:AB8"/>
    <mergeCell ref="M6:M8"/>
    <mergeCell ref="A6:A8"/>
    <mergeCell ref="B6:B8"/>
    <mergeCell ref="C6:C8"/>
    <mergeCell ref="D6:D8"/>
    <mergeCell ref="E6:E8"/>
    <mergeCell ref="O7:O8"/>
    <mergeCell ref="N7:N8"/>
    <mergeCell ref="F6:L6"/>
    <mergeCell ref="F7:F8"/>
    <mergeCell ref="G7:G8"/>
    <mergeCell ref="H7:L7"/>
    <mergeCell ref="Z5:AB5"/>
    <mergeCell ref="A3:AB3"/>
    <mergeCell ref="A4:AB4"/>
    <mergeCell ref="A1:F1"/>
    <mergeCell ref="A2:F2"/>
    <mergeCell ref="G1:AB1"/>
    <mergeCell ref="G2:AB2"/>
    <mergeCell ref="V12:AA12"/>
    <mergeCell ref="N6:O6"/>
    <mergeCell ref="P6:P8"/>
    <mergeCell ref="Q6:Q8"/>
    <mergeCell ref="AA6:AA8"/>
    <mergeCell ref="R6:R8"/>
    <mergeCell ref="S6:S8"/>
    <mergeCell ref="T6:T8"/>
    <mergeCell ref="Z7:Z8"/>
    <mergeCell ref="V7:V8"/>
    <mergeCell ref="U7:U8"/>
    <mergeCell ref="U6:Z6"/>
    <mergeCell ref="W7:Y7"/>
  </mergeCells>
  <phoneticPr fontId="24" type="noConversion"/>
  <pageMargins left="0.23622047244094499" right="0.15748031496063" top="0.4" bottom="0.37" header="0.31496062992126" footer="0.31496062992126"/>
  <pageSetup paperSize="9" scale="6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TOAN THANG</dc:creator>
  <cp:lastModifiedBy>DELL</cp:lastModifiedBy>
  <cp:lastPrinted>2026-08-10T10:33:13Z</cp:lastPrinted>
  <dcterms:created xsi:type="dcterms:W3CDTF">2015-05-14T01:17:49Z</dcterms:created>
  <dcterms:modified xsi:type="dcterms:W3CDTF">2026-08-10T10:33:16Z</dcterms:modified>
</cp:coreProperties>
</file>